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520" windowHeight="5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E17" i="1"/>
  <c r="B11" i="1"/>
  <c r="B9" i="1"/>
  <c r="E7" i="1"/>
  <c r="E6" i="1"/>
  <c r="E20" i="1"/>
  <c r="E19" i="1"/>
  <c r="E18" i="1"/>
  <c r="E22" i="1" s="1"/>
  <c r="B10" i="1"/>
  <c r="B8" i="1"/>
  <c r="E5" i="1"/>
  <c r="I10" i="1"/>
  <c r="B7" i="1"/>
  <c r="B6" i="1"/>
  <c r="B13" i="1" s="1"/>
  <c r="E26" i="1" l="1"/>
  <c r="E27" i="1" l="1"/>
  <c r="H19" i="1" s="1"/>
</calcChain>
</file>

<file path=xl/sharedStrings.xml><?xml version="1.0" encoding="utf-8"?>
<sst xmlns="http://schemas.openxmlformats.org/spreadsheetml/2006/main" count="50" uniqueCount="43">
  <si>
    <t>Ingressos</t>
  </si>
  <si>
    <t>Despeses</t>
  </si>
  <si>
    <t>Concepte</t>
  </si>
  <si>
    <t>Quantitat</t>
  </si>
  <si>
    <t>Subvenció Ajuntament</t>
  </si>
  <si>
    <t>Quotes</t>
  </si>
  <si>
    <t>Assegurança</t>
  </si>
  <si>
    <t>OSG</t>
  </si>
  <si>
    <t>Demarcació</t>
  </si>
  <si>
    <t>Infants</t>
  </si>
  <si>
    <t>Subvenció Generalitat</t>
  </si>
  <si>
    <t>Total</t>
  </si>
  <si>
    <t>Quota</t>
  </si>
  <si>
    <t>Total a pagar a Demarcació</t>
  </si>
  <si>
    <t>Quota neta</t>
  </si>
  <si>
    <t>Castanyada</t>
  </si>
  <si>
    <t>Festa de Nadal</t>
  </si>
  <si>
    <t>Cagatió</t>
  </si>
  <si>
    <t>Neteja</t>
  </si>
  <si>
    <t>Carnestoltes</t>
  </si>
  <si>
    <t>Sant Jordi</t>
  </si>
  <si>
    <t>Fi de curs</t>
  </si>
  <si>
    <t>Material</t>
  </si>
  <si>
    <t>Informàtica</t>
  </si>
  <si>
    <t>Formació</t>
  </si>
  <si>
    <t>Balanç</t>
  </si>
  <si>
    <t>Caps</t>
  </si>
  <si>
    <t>Quotes Hivern</t>
  </si>
  <si>
    <t>Quotes SS</t>
  </si>
  <si>
    <t>Quotes Estiu</t>
  </si>
  <si>
    <t>Transferència Unitats</t>
  </si>
  <si>
    <t>Llobatons</t>
  </si>
  <si>
    <t>Llops</t>
  </si>
  <si>
    <t>Ràngers</t>
  </si>
  <si>
    <t>Pioners</t>
  </si>
  <si>
    <t>Truc</t>
  </si>
  <si>
    <t>Ajudes infants</t>
  </si>
  <si>
    <t>Altraveu</t>
  </si>
  <si>
    <t>Campaments Hivern</t>
  </si>
  <si>
    <t>Campaments SS</t>
  </si>
  <si>
    <t>Campaments Estiu</t>
  </si>
  <si>
    <t>Kilometratge</t>
  </si>
  <si>
    <t>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</si>
</sst>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0" applyNumberFormat="1" applyBorder="1"/>
    <xf numFmtId="164" fontId="0" fillId="0" borderId="0" xfId="0" applyNumberFormat="1"/>
    <xf numFmtId="164" fontId="2" fillId="0" borderId="1" xfId="0" applyNumberFormat="1" applyFont="1" applyBorder="1"/>
    <xf numFmtId="44" fontId="0" fillId="0" borderId="1" xfId="1" applyFont="1" applyBorder="1"/>
    <xf numFmtId="0" fontId="0" fillId="0" borderId="1" xfId="0" applyFill="1" applyBorder="1"/>
    <xf numFmtId="2" fontId="0" fillId="0" borderId="1" xfId="1" applyNumberFormat="1" applyFont="1" applyBorder="1"/>
    <xf numFmtId="0" fontId="2" fillId="0" borderId="2" xfId="0" applyFont="1" applyFill="1" applyBorder="1"/>
    <xf numFmtId="2" fontId="0" fillId="0" borderId="2" xfId="0" applyNumberFormat="1" applyFill="1" applyBorder="1"/>
    <xf numFmtId="0" fontId="0" fillId="0" borderId="4" xfId="0" applyFill="1" applyBorder="1"/>
    <xf numFmtId="44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1" applyFont="1" applyBorder="1"/>
    <xf numFmtId="0" fontId="0" fillId="0" borderId="9" xfId="0" applyBorder="1"/>
    <xf numFmtId="44" fontId="0" fillId="0" borderId="10" xfId="1" applyFont="1" applyBorder="1"/>
    <xf numFmtId="44" fontId="0" fillId="0" borderId="6" xfId="1" applyFont="1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44" fontId="2" fillId="3" borderId="12" xfId="1" applyFont="1" applyFill="1" applyBorder="1"/>
    <xf numFmtId="0" fontId="2" fillId="0" borderId="5" xfId="0" applyFont="1" applyBorder="1"/>
    <xf numFmtId="44" fontId="2" fillId="5" borderId="6" xfId="1" applyFont="1" applyFill="1" applyBorder="1"/>
    <xf numFmtId="0" fontId="2" fillId="0" borderId="9" xfId="0" applyFont="1" applyBorder="1"/>
    <xf numFmtId="44" fontId="2" fillId="6" borderId="10" xfId="0" applyNumberFormat="1" applyFont="1" applyFill="1" applyBorder="1"/>
    <xf numFmtId="0" fontId="0" fillId="0" borderId="8" xfId="0" applyBorder="1"/>
    <xf numFmtId="0" fontId="0" fillId="0" borderId="10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zoomScale="140" zoomScaleNormal="140" workbookViewId="0">
      <selection activeCell="G14" sqref="G14"/>
    </sheetView>
  </sheetViews>
  <sheetFormatPr defaultRowHeight="15" x14ac:dyDescent="0.25"/>
  <cols>
    <col min="1" max="1" width="21.5703125" bestFit="1" customWidth="1"/>
    <col min="2" max="2" width="14.5703125" bestFit="1" customWidth="1"/>
    <col min="4" max="4" width="24.7109375" bestFit="1" customWidth="1"/>
    <col min="5" max="5" width="12.85546875" bestFit="1" customWidth="1"/>
    <col min="8" max="8" width="20.85546875" bestFit="1" customWidth="1"/>
  </cols>
  <sheetData>
    <row r="2" spans="1:9" x14ac:dyDescent="0.25">
      <c r="A2" s="23" t="s">
        <v>0</v>
      </c>
      <c r="D2" s="24" t="s">
        <v>1</v>
      </c>
      <c r="H2" s="2" t="s">
        <v>10</v>
      </c>
      <c r="I2" s="4">
        <v>13</v>
      </c>
    </row>
    <row r="3" spans="1:9" x14ac:dyDescent="0.25">
      <c r="A3" s="1"/>
      <c r="D3" s="1"/>
      <c r="H3" s="2" t="s">
        <v>6</v>
      </c>
      <c r="I3" s="4">
        <v>3.49</v>
      </c>
    </row>
    <row r="4" spans="1:9" thickBot="1" x14ac:dyDescent="0.35">
      <c r="A4" s="22" t="s">
        <v>2</v>
      </c>
      <c r="B4" s="22" t="s">
        <v>3</v>
      </c>
      <c r="D4" s="25" t="s">
        <v>2</v>
      </c>
      <c r="E4" s="25" t="s">
        <v>3</v>
      </c>
      <c r="H4" s="2" t="s">
        <v>7</v>
      </c>
      <c r="I4" s="4">
        <v>21</v>
      </c>
    </row>
    <row r="5" spans="1:9" x14ac:dyDescent="0.25">
      <c r="A5" s="1" t="s">
        <v>4</v>
      </c>
      <c r="B5" s="7">
        <v>3100</v>
      </c>
      <c r="D5" s="14" t="s">
        <v>6</v>
      </c>
      <c r="E5" s="20">
        <f>I3*(I6+I7)</f>
        <v>376.92</v>
      </c>
      <c r="H5" s="2" t="s">
        <v>8</v>
      </c>
      <c r="I5" s="4">
        <v>10.5</v>
      </c>
    </row>
    <row r="6" spans="1:9" x14ac:dyDescent="0.25">
      <c r="A6" s="1" t="s">
        <v>10</v>
      </c>
      <c r="B6" s="7">
        <f>I2*I6</f>
        <v>1170</v>
      </c>
      <c r="D6" s="16" t="s">
        <v>7</v>
      </c>
      <c r="E6" s="17">
        <f>I4*(I6+I7)</f>
        <v>2268</v>
      </c>
      <c r="H6" s="2" t="s">
        <v>9</v>
      </c>
      <c r="I6" s="9">
        <v>90</v>
      </c>
    </row>
    <row r="7" spans="1:9" ht="15.75" thickBot="1" x14ac:dyDescent="0.3">
      <c r="A7" s="1" t="s">
        <v>5</v>
      </c>
      <c r="B7" s="7">
        <f>I8*I6</f>
        <v>7200</v>
      </c>
      <c r="D7" s="18" t="s">
        <v>8</v>
      </c>
      <c r="E7" s="19">
        <f>(I6+I7)*I5</f>
        <v>1134</v>
      </c>
      <c r="H7" s="10" t="s">
        <v>26</v>
      </c>
      <c r="I7" s="11">
        <v>18</v>
      </c>
    </row>
    <row r="8" spans="1:9" ht="14.45" x14ac:dyDescent="0.3">
      <c r="A8" s="1" t="s">
        <v>27</v>
      </c>
      <c r="B8" s="7">
        <f>I6*100</f>
        <v>9000</v>
      </c>
      <c r="D8" s="12" t="s">
        <v>15</v>
      </c>
      <c r="E8" s="13">
        <v>100</v>
      </c>
      <c r="H8" s="3" t="s">
        <v>12</v>
      </c>
      <c r="I8" s="4">
        <v>80</v>
      </c>
    </row>
    <row r="9" spans="1:9" ht="14.45" x14ac:dyDescent="0.3">
      <c r="A9" s="8" t="s">
        <v>28</v>
      </c>
      <c r="B9" s="21">
        <f>I6*80</f>
        <v>7200</v>
      </c>
      <c r="D9" s="8" t="s">
        <v>16</v>
      </c>
      <c r="E9" s="7">
        <v>50</v>
      </c>
      <c r="I9" s="5"/>
    </row>
    <row r="10" spans="1:9" x14ac:dyDescent="0.25">
      <c r="A10" s="8" t="s">
        <v>29</v>
      </c>
      <c r="B10" s="21">
        <f>120*I6</f>
        <v>10800</v>
      </c>
      <c r="D10" s="8" t="s">
        <v>17</v>
      </c>
      <c r="E10" s="7">
        <v>400</v>
      </c>
      <c r="H10" s="3" t="s">
        <v>14</v>
      </c>
      <c r="I10" s="6">
        <f>I8-I5-I4-I3+I2</f>
        <v>58.01</v>
      </c>
    </row>
    <row r="11" spans="1:9" ht="14.45" x14ac:dyDescent="0.3">
      <c r="A11" s="8" t="s">
        <v>37</v>
      </c>
      <c r="B11" s="4">
        <f>500</f>
        <v>500</v>
      </c>
      <c r="D11" s="8" t="s">
        <v>19</v>
      </c>
      <c r="E11" s="7">
        <v>400</v>
      </c>
    </row>
    <row r="12" spans="1:9" thickBot="1" x14ac:dyDescent="0.35">
      <c r="D12" s="8" t="s">
        <v>20</v>
      </c>
      <c r="E12" s="7">
        <v>50</v>
      </c>
    </row>
    <row r="13" spans="1:9" thickBot="1" x14ac:dyDescent="0.35">
      <c r="A13" s="26" t="s">
        <v>11</v>
      </c>
      <c r="B13" s="27">
        <f>SUM(B5:B11)</f>
        <v>38970</v>
      </c>
      <c r="D13" s="8" t="s">
        <v>21</v>
      </c>
      <c r="E13" s="7">
        <v>50</v>
      </c>
    </row>
    <row r="14" spans="1:9" ht="14.45" x14ac:dyDescent="0.3">
      <c r="D14" s="8" t="s">
        <v>18</v>
      </c>
      <c r="E14" s="7">
        <v>200</v>
      </c>
    </row>
    <row r="15" spans="1:9" thickBot="1" x14ac:dyDescent="0.35">
      <c r="D15" s="8" t="s">
        <v>22</v>
      </c>
      <c r="E15" s="7">
        <v>1500</v>
      </c>
    </row>
    <row r="16" spans="1:9" x14ac:dyDescent="0.25">
      <c r="A16" s="14" t="s">
        <v>31</v>
      </c>
      <c r="B16" s="15">
        <v>7</v>
      </c>
      <c r="D16" s="8" t="s">
        <v>23</v>
      </c>
      <c r="E16" s="7">
        <v>100</v>
      </c>
    </row>
    <row r="17" spans="1:9" ht="15.75" thickBot="1" x14ac:dyDescent="0.3">
      <c r="A17" s="16" t="s">
        <v>32</v>
      </c>
      <c r="B17" s="32">
        <v>7</v>
      </c>
      <c r="D17" s="8" t="s">
        <v>24</v>
      </c>
      <c r="E17" s="7">
        <f>250+250+250+900</f>
        <v>1650</v>
      </c>
    </row>
    <row r="18" spans="1:9" x14ac:dyDescent="0.25">
      <c r="A18" s="16" t="s">
        <v>33</v>
      </c>
      <c r="B18" s="32">
        <v>5</v>
      </c>
      <c r="D18" s="1" t="s">
        <v>38</v>
      </c>
      <c r="E18" s="7">
        <f>I6*100</f>
        <v>9000</v>
      </c>
      <c r="H18" s="34" t="s">
        <v>25</v>
      </c>
      <c r="I18" s="35"/>
    </row>
    <row r="19" spans="1:9" ht="15.75" thickBot="1" x14ac:dyDescent="0.3">
      <c r="A19" s="16" t="s">
        <v>34</v>
      </c>
      <c r="B19" s="32">
        <v>4</v>
      </c>
      <c r="D19" s="8" t="s">
        <v>39</v>
      </c>
      <c r="E19" s="21">
        <f>I6*80</f>
        <v>7200</v>
      </c>
      <c r="H19" s="36">
        <f>B13-E27</f>
        <v>0</v>
      </c>
      <c r="I19" s="37"/>
    </row>
    <row r="20" spans="1:9" ht="15.75" thickBot="1" x14ac:dyDescent="0.3">
      <c r="A20" s="18" t="s">
        <v>35</v>
      </c>
      <c r="B20" s="33">
        <v>3</v>
      </c>
      <c r="D20" s="8" t="s">
        <v>40</v>
      </c>
      <c r="E20" s="21">
        <f>120*I6</f>
        <v>10800</v>
      </c>
    </row>
    <row r="21" spans="1:9" x14ac:dyDescent="0.25">
      <c r="D21" s="8" t="s">
        <v>30</v>
      </c>
      <c r="E21" s="4">
        <f>15*I6 + 991.08</f>
        <v>2341.08</v>
      </c>
    </row>
    <row r="22" spans="1:9" x14ac:dyDescent="0.25">
      <c r="D22" s="8" t="s">
        <v>36</v>
      </c>
      <c r="E22" s="4">
        <f>2*SUM(E18:E20)/90</f>
        <v>600</v>
      </c>
    </row>
    <row r="23" spans="1:9" x14ac:dyDescent="0.25">
      <c r="D23" s="8" t="s">
        <v>42</v>
      </c>
      <c r="E23" s="4">
        <v>500</v>
      </c>
    </row>
    <row r="24" spans="1:9" x14ac:dyDescent="0.25">
      <c r="D24" s="8" t="s">
        <v>41</v>
      </c>
      <c r="E24" s="4">
        <v>250</v>
      </c>
    </row>
    <row r="25" spans="1:9" ht="15.75" thickBot="1" x14ac:dyDescent="0.3"/>
    <row r="26" spans="1:9" x14ac:dyDescent="0.25">
      <c r="D26" s="28" t="s">
        <v>13</v>
      </c>
      <c r="E26" s="29">
        <f>SUM(E5:E7)</f>
        <v>3778.92</v>
      </c>
    </row>
    <row r="27" spans="1:9" ht="15.75" thickBot="1" x14ac:dyDescent="0.3">
      <c r="D27" s="30" t="s">
        <v>11</v>
      </c>
      <c r="E27" s="31">
        <f>SUM(E8:E24)+E26</f>
        <v>38970</v>
      </c>
    </row>
  </sheetData>
  <mergeCells count="2">
    <mergeCell ref="H18:I18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Lenovo</cp:lastModifiedBy>
  <dcterms:created xsi:type="dcterms:W3CDTF">2015-11-06T12:34:39Z</dcterms:created>
  <dcterms:modified xsi:type="dcterms:W3CDTF">2018-09-01T19:04:11Z</dcterms:modified>
</cp:coreProperties>
</file>